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9820" windowHeight="13160" activeTab="1"/>
  </bookViews>
  <sheets>
    <sheet name="DYNOMETER" sheetId="1" r:id="rId1"/>
    <sheet name="HP-GRAPH" sheetId="2" r:id="rId2"/>
  </sheets>
  <definedNames/>
  <calcPr fullCalcOnLoad="1"/>
</workbook>
</file>

<file path=xl/comments2.xml><?xml version="1.0" encoding="utf-8"?>
<comments xmlns="http://schemas.openxmlformats.org/spreadsheetml/2006/main">
  <authors>
    <author>Jan Carlsson</author>
  </authors>
  <commentList>
    <comment ref="D21" authorId="0">
      <text>
        <r>
          <rPr>
            <b/>
            <sz val="10"/>
            <rFont val="Tahoma"/>
            <family val="2"/>
          </rPr>
          <t>Nm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<sst xmlns="http://schemas.openxmlformats.org/spreadsheetml/2006/main" count="61" uniqueCount="50">
  <si>
    <t>HP</t>
  </si>
  <si>
    <t>Length mm</t>
  </si>
  <si>
    <t>Motor RPM</t>
  </si>
  <si>
    <t>mm</t>
  </si>
  <si>
    <t>Reduction</t>
  </si>
  <si>
    <t>Propeller RPM</t>
  </si>
  <si>
    <t>:1</t>
  </si>
  <si>
    <t>(Diameter)</t>
  </si>
  <si>
    <t>Length (Dia) mm</t>
  </si>
  <si>
    <t>Power</t>
  </si>
  <si>
    <t>Make changes in the green cells only</t>
  </si>
  <si>
    <t>WOOD BAR DYNAMOMETER</t>
  </si>
  <si>
    <t>Original by Alexandre Gustave Eiffel (1832 - 1923)</t>
  </si>
  <si>
    <t>Written by Jan Carlsson 2007</t>
  </si>
  <si>
    <t xml:space="preserve">X-section </t>
  </si>
  <si>
    <t xml:space="preserve">When making propellers it is good to know exactly </t>
  </si>
  <si>
    <t>how many horse power your engine can deliver</t>
  </si>
  <si>
    <t xml:space="preserve">if you don't know it is guessing and result from </t>
  </si>
  <si>
    <t>Propeller torque</t>
  </si>
  <si>
    <t>Motor torque</t>
  </si>
  <si>
    <t>Nm</t>
  </si>
  <si>
    <t>propeller calculation is as good as your guess work.</t>
  </si>
  <si>
    <t>solution for measuring the HP without complex apparatus.</t>
  </si>
  <si>
    <r>
      <t>By using a (</t>
    </r>
    <r>
      <rPr>
        <i/>
        <sz val="10"/>
        <rFont val="Arial"/>
        <family val="2"/>
      </rPr>
      <t>balanced!</t>
    </r>
    <r>
      <rPr>
        <sz val="10"/>
        <rFont val="Arial"/>
        <family val="0"/>
      </rPr>
      <t xml:space="preserve">) wood bar instead of propeller </t>
    </r>
  </si>
  <si>
    <t xml:space="preserve">with a square cross-section of 1/15th of the length of the bar, </t>
  </si>
  <si>
    <t>you can measure the RPM and calculate the power available.</t>
  </si>
  <si>
    <r>
      <t>Power in HP = 0.0532 (diameter /450)</t>
    </r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(RPM/1000)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</si>
  <si>
    <t>RPM</t>
  </si>
  <si>
    <t>Torque</t>
  </si>
  <si>
    <t>When Braking the engine with</t>
  </si>
  <si>
    <t>wood bar's it is a good idea to</t>
  </si>
  <si>
    <t>use 5 or more length's to get a</t>
  </si>
  <si>
    <t>graph over HP and Torque at</t>
  </si>
  <si>
    <t>you have max power and max</t>
  </si>
  <si>
    <t>torque. If max torque is at a</t>
  </si>
  <si>
    <t xml:space="preserve">lower RPM then max practical </t>
  </si>
  <si>
    <t>propeller RPM will allow, you</t>
  </si>
  <si>
    <t xml:space="preserve">full throttle, you will see where  </t>
  </si>
  <si>
    <t xml:space="preserve">will have a higher static and </t>
  </si>
  <si>
    <t xml:space="preserve">take off / climb RPM, then if </t>
  </si>
  <si>
    <t>max torque is at max propeller</t>
  </si>
  <si>
    <t>RPM or higher, this with a fixed</t>
  </si>
  <si>
    <t>pitch propeller.</t>
  </si>
  <si>
    <t>Type in the RPM and HP you</t>
  </si>
  <si>
    <t>calculate on wood bar dyno</t>
  </si>
  <si>
    <t xml:space="preserve"> (Don't have to be even RPM)</t>
  </si>
  <si>
    <t>page, in green cell</t>
  </si>
  <si>
    <t>Gustave Eiffel (or was it Charles Renard (1847 - 1905) ?? )</t>
  </si>
  <si>
    <t>come up with a simple</t>
  </si>
  <si>
    <t xml:space="preserve">this formula comes from M Colomban, father of the "cricri" 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</si>
</sst>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0.00000000"/>
    <numFmt numFmtId="187" formatCode="0.000000000"/>
    <numFmt numFmtId="188" formatCode="0.0%"/>
    <numFmt numFmtId="189" formatCode="_-* #,##0.0\ _k_r_-;\-* #,##0.0\ _k_r_-;_-* &quot;-&quot;??\ _k_r_-;_-@_-"/>
    <numFmt numFmtId="190" formatCode="_-* #,##0.000\ _k_r_-;\-* #,##0.000\ _k_r_-;_-* &quot;-&quot;??\ _k_r_-;_-@_-"/>
    <numFmt numFmtId="191" formatCode="_-* #,##0.0000\ _k_r_-;\-* #,##0.0000\ _k_r_-;_-* &quot;-&quot;??\ _k_r_-;_-@_-"/>
    <numFmt numFmtId="192" formatCode="_-* #,##0.00000\ _k_r_-;\-* #,##0.00000\ _k_r_-;_-* &quot;-&quot;??\ _k_r_-;_-@_-"/>
    <numFmt numFmtId="193" formatCode="_-* #,##0.000000\ _k_r_-;\-* #,##0.000000\ _k_r_-;_-* &quot;-&quot;??\ _k_r_-;_-@_-"/>
    <numFmt numFmtId="194" formatCode="000\ 00"/>
    <numFmt numFmtId="195" formatCode="_-* #,##0.0000\ _k_r_-;\-* #,##0.0000\ _k_r_-;_-* &quot;-&quot;????\ _k_r_-;_-@_-"/>
    <numFmt numFmtId="196" formatCode="_-* #,##0\ _k_r_-;\-* #,##0\ _k_r_-;_-* &quot;-&quot;??\ _k_r_-;_-@_-"/>
    <numFmt numFmtId="197" formatCode="#&quot; &quot;???/???"/>
    <numFmt numFmtId="198" formatCode="_-* #,##0.0000000\ _k_r_-;\-* #,##0.0000000\ _k_r_-;_-* &quot;-&quot;??\ _k_r_-;_-@_-"/>
    <numFmt numFmtId="199" formatCode="_-* #,##0.00000000\ _k_r_-;\-* #,##0.00000000\ _k_r_-;_-* &quot;-&quot;??\ _k_r_-;_-@_-"/>
    <numFmt numFmtId="200" formatCode="_-* #,##0.000000000\ _k_r_-;\-* #,##0.000000000\ _k_r_-;_-* &quot;-&quot;??\ _k_r_-;_-@_-"/>
    <numFmt numFmtId="201" formatCode="_-* #,##0.0000000000\ _k_r_-;\-* #,##0.0000000000\ _k_r_-;_-* &quot;-&quot;??\ _k_r_-;_-@_-"/>
    <numFmt numFmtId="202" formatCode="_-* #,##0.00000000000\ _k_r_-;\-* #,##0.00000000000\ _k_r_-;_-* &quot;-&quot;??\ _k_r_-;_-@_-"/>
    <numFmt numFmtId="203" formatCode="_-* #,##0.000000000000\ _k_r_-;\-* #,##0.000000000000\ _k_r_-;_-* &quot;-&quot;??\ _k_r_-;_-@_-"/>
    <numFmt numFmtId="204" formatCode="0.000E+00"/>
    <numFmt numFmtId="205" formatCode="0.0E+00"/>
    <numFmt numFmtId="206" formatCode="#,##0.00_ ;\-#,##0.00\ "/>
    <numFmt numFmtId="207" formatCode="0.000%"/>
    <numFmt numFmtId="208" formatCode="0.0000%"/>
    <numFmt numFmtId="209" formatCode="0.00_ ;\-0.00\ "/>
    <numFmt numFmtId="210" formatCode="General"/>
    <numFmt numFmtId="211" formatCode="0"/>
  </numFmts>
  <fonts count="19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Tahoma"/>
      <family val="2"/>
    </font>
    <font>
      <b/>
      <sz val="8"/>
      <name val="Tahoma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1" fontId="7" fillId="3" borderId="4" xfId="0" applyNumberFormat="1" applyFon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>
      <alignment/>
    </xf>
    <xf numFmtId="0" fontId="1" fillId="4" borderId="0" xfId="0" applyFont="1" applyFill="1" applyAlignment="1" applyProtection="1">
      <alignment/>
      <protection hidden="1"/>
    </xf>
    <xf numFmtId="0" fontId="6" fillId="3" borderId="1" xfId="0" applyFont="1" applyFill="1" applyBorder="1" applyAlignment="1" applyProtection="1">
      <alignment/>
      <protection hidden="1"/>
    </xf>
    <xf numFmtId="0" fontId="8" fillId="3" borderId="2" xfId="0" applyFont="1" applyFill="1" applyBorder="1" applyAlignment="1" applyProtection="1">
      <alignment/>
      <protection hidden="1"/>
    </xf>
    <xf numFmtId="0" fontId="8" fillId="3" borderId="3" xfId="0" applyFont="1" applyFill="1" applyBorder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5" fillId="4" borderId="0" xfId="0" applyFont="1" applyFill="1" applyAlignment="1" applyProtection="1">
      <alignment horizontal="right"/>
      <protection hidden="1"/>
    </xf>
    <xf numFmtId="0" fontId="5" fillId="2" borderId="5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/>
      <protection hidden="1"/>
    </xf>
    <xf numFmtId="181" fontId="7" fillId="3" borderId="5" xfId="0" applyNumberFormat="1" applyFont="1" applyFill="1" applyBorder="1" applyAlignment="1" applyProtection="1">
      <alignment/>
      <protection hidden="1"/>
    </xf>
    <xf numFmtId="0" fontId="5" fillId="4" borderId="0" xfId="0" applyFont="1" applyFill="1" applyAlignment="1" applyProtection="1">
      <alignment horizontal="left"/>
      <protection hidden="1"/>
    </xf>
    <xf numFmtId="1" fontId="7" fillId="3" borderId="5" xfId="0" applyNumberFormat="1" applyFont="1" applyFill="1" applyBorder="1" applyAlignment="1" applyProtection="1">
      <alignment/>
      <protection hidden="1"/>
    </xf>
    <xf numFmtId="2" fontId="7" fillId="3" borderId="6" xfId="0" applyNumberFormat="1" applyFont="1" applyFill="1" applyBorder="1" applyAlignment="1" applyProtection="1">
      <alignment/>
      <protection hidden="1"/>
    </xf>
    <xf numFmtId="181" fontId="5" fillId="3" borderId="5" xfId="0" applyNumberFormat="1" applyFont="1" applyFill="1" applyBorder="1" applyAlignment="1" applyProtection="1">
      <alignment/>
      <protection hidden="1"/>
    </xf>
    <xf numFmtId="0" fontId="10" fillId="4" borderId="0" xfId="0" applyFont="1" applyFill="1" applyAlignment="1" applyProtection="1">
      <alignment horizontal="left"/>
      <protection hidden="1"/>
    </xf>
    <xf numFmtId="0" fontId="5" fillId="3" borderId="7" xfId="0" applyFont="1" applyFill="1" applyBorder="1" applyAlignment="1" applyProtection="1">
      <alignment/>
      <protection hidden="1"/>
    </xf>
    <xf numFmtId="1" fontId="5" fillId="3" borderId="5" xfId="0" applyNumberFormat="1" applyFont="1" applyFill="1" applyBorder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0" fillId="5" borderId="8" xfId="0" applyFill="1" applyBorder="1" applyAlignment="1" applyProtection="1">
      <alignment/>
      <protection hidden="1"/>
    </xf>
    <xf numFmtId="0" fontId="0" fillId="5" borderId="9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0" fillId="5" borderId="14" xfId="0" applyFill="1" applyBorder="1" applyAlignment="1" applyProtection="1">
      <alignment/>
      <protection hidden="1"/>
    </xf>
    <xf numFmtId="0" fontId="0" fillId="5" borderId="15" xfId="0" applyFill="1" applyBorder="1" applyAlignment="1" applyProtection="1">
      <alignment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3" fillId="6" borderId="2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1" fontId="4" fillId="3" borderId="18" xfId="0" applyNumberFormat="1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75"/>
          <c:w val="0.81575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'HP-GRAPH'!$C$21</c:f>
              <c:strCache>
                <c:ptCount val="1"/>
                <c:pt idx="0">
                  <c:v>HP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'HP-GRAPH'!$B$22:$B$31</c:f>
              <c:numCache/>
            </c:numRef>
          </c:xVal>
          <c:yVal>
            <c:numRef>
              <c:f>'HP-GRAPH'!$C$22:$C$31</c:f>
              <c:numCache/>
            </c:numRef>
          </c:yVal>
          <c:smooth val="1"/>
        </c:ser>
        <c:axId val="1793780"/>
        <c:axId val="16144021"/>
      </c:scatterChart>
      <c:scatterChart>
        <c:scatterStyle val="lineMarker"/>
        <c:varyColors val="0"/>
        <c:ser>
          <c:idx val="1"/>
          <c:order val="1"/>
          <c:tx>
            <c:strRef>
              <c:f>'HP-GRAPH'!$D$21</c:f>
              <c:strCache>
                <c:ptCount val="1"/>
                <c:pt idx="0">
                  <c:v>Torque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'HP-GRAPH'!$B$22:$B$31</c:f>
              <c:numCache/>
            </c:numRef>
          </c:xVal>
          <c:yVal>
            <c:numRef>
              <c:f>'HP-GRAPH'!$D$22:$D$31</c:f>
              <c:numCache/>
            </c:numRef>
          </c:yVal>
          <c:smooth val="0"/>
        </c:ser>
        <c:axId val="11078462"/>
        <c:axId val="32597295"/>
      </c:scatterChart>
      <c:val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 val="autoZero"/>
        <c:crossBetween val="midCat"/>
        <c:dispUnits/>
      </c:val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 val="autoZero"/>
        <c:crossBetween val="midCat"/>
        <c:dispUnits/>
      </c:valAx>
      <c:valAx>
        <c:axId val="11078462"/>
        <c:scaling>
          <c:orientation val="minMax"/>
        </c:scaling>
        <c:axPos val="b"/>
        <c:delete val="1"/>
        <c:majorTickMark val="out"/>
        <c:minorTickMark val="none"/>
        <c:tickLblPos val="nextTo"/>
        <c:crossAx val="32597295"/>
        <c:crosses val="max"/>
        <c:crossBetween val="midCat"/>
        <c:dispUnits/>
      </c:valAx>
      <c:valAx>
        <c:axId val="325972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462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13"/>
          <c:w val="0.1497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161925</xdr:rowOff>
    </xdr:from>
    <xdr:to>
      <xdr:col>15</xdr:col>
      <xdr:colOff>142875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533650" y="161925"/>
        <a:ext cx="64674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C19" sqref="C19"/>
    </sheetView>
  </sheetViews>
  <sheetFormatPr defaultColWidth="8.8515625" defaultRowHeight="12.75"/>
  <cols>
    <col min="2" max="2" width="15.140625" style="0" customWidth="1"/>
    <col min="3" max="3" width="12.421875" style="0" bestFit="1" customWidth="1"/>
    <col min="4" max="4" width="10.8515625" style="0" customWidth="1"/>
    <col min="5" max="5" width="12.421875" style="0" bestFit="1" customWidth="1"/>
  </cols>
  <sheetData>
    <row r="1" spans="1:14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.75" thickBot="1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8.75" thickBot="1">
      <c r="A4" s="5"/>
      <c r="B4" s="5"/>
      <c r="C4" s="8" t="s">
        <v>11</v>
      </c>
      <c r="D4" s="9"/>
      <c r="E4" s="9"/>
      <c r="F4" s="10"/>
      <c r="G4" s="5"/>
      <c r="H4" s="5"/>
      <c r="I4" s="11" t="s">
        <v>12</v>
      </c>
      <c r="J4" s="5"/>
      <c r="K4" s="5"/>
      <c r="L4" s="5"/>
      <c r="M4" s="5"/>
      <c r="N4" s="6"/>
    </row>
    <row r="5" spans="1:14" ht="12">
      <c r="A5" s="5"/>
      <c r="B5" s="5"/>
      <c r="C5" s="5"/>
      <c r="D5" s="5"/>
      <c r="E5" s="5"/>
      <c r="F5" s="5"/>
      <c r="G5" s="5"/>
      <c r="H5" s="5"/>
      <c r="I5" s="12" t="s">
        <v>13</v>
      </c>
      <c r="J5" s="5"/>
      <c r="K5" s="5"/>
      <c r="L5" s="5"/>
      <c r="M5" s="5"/>
      <c r="N5" s="6"/>
    </row>
    <row r="6" spans="1:14" ht="12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.75" thickBot="1">
      <c r="A7" s="5"/>
      <c r="B7" s="5"/>
      <c r="C7" s="1" t="s">
        <v>10</v>
      </c>
      <c r="D7" s="2"/>
      <c r="E7" s="2"/>
      <c r="F7" s="3"/>
      <c r="G7" s="5"/>
      <c r="H7" s="5"/>
      <c r="I7" s="5"/>
      <c r="J7" s="5"/>
      <c r="K7" s="5"/>
      <c r="L7" s="5"/>
      <c r="M7" s="5"/>
      <c r="N7" s="6"/>
    </row>
    <row r="8" spans="1:14" ht="12">
      <c r="A8" s="5"/>
      <c r="B8" s="1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">
      <c r="A9" s="5"/>
      <c r="B9" s="1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5"/>
      <c r="B10" s="14" t="s">
        <v>8</v>
      </c>
      <c r="C10" s="15">
        <v>1350</v>
      </c>
      <c r="D10" s="16"/>
      <c r="E10" s="14" t="s">
        <v>14</v>
      </c>
      <c r="F10" s="17">
        <f>C10/15</f>
        <v>90</v>
      </c>
      <c r="G10" s="18" t="s">
        <v>3</v>
      </c>
      <c r="H10" s="5"/>
      <c r="I10" s="12" t="s">
        <v>15</v>
      </c>
      <c r="J10" s="5"/>
      <c r="K10" s="5"/>
      <c r="L10" s="5"/>
      <c r="M10" s="5"/>
      <c r="N10" s="6"/>
    </row>
    <row r="11" spans="1:14" ht="15.75" thickBot="1">
      <c r="A11" s="5"/>
      <c r="B11" s="14" t="s">
        <v>2</v>
      </c>
      <c r="C11" s="15">
        <v>6730</v>
      </c>
      <c r="D11" s="16"/>
      <c r="E11" s="14" t="s">
        <v>4</v>
      </c>
      <c r="F11" s="15">
        <v>2.85</v>
      </c>
      <c r="G11" s="18" t="s">
        <v>6</v>
      </c>
      <c r="H11" s="5"/>
      <c r="I11" s="12" t="s">
        <v>16</v>
      </c>
      <c r="J11" s="5"/>
      <c r="K11" s="5"/>
      <c r="L11" s="5"/>
      <c r="M11" s="5"/>
      <c r="N11" s="6"/>
    </row>
    <row r="12" spans="1:14" ht="15">
      <c r="A12" s="5"/>
      <c r="B12" s="14" t="s">
        <v>5</v>
      </c>
      <c r="C12" s="19">
        <f>C11/F11</f>
        <v>2361.40350877193</v>
      </c>
      <c r="D12" s="16"/>
      <c r="E12" s="14" t="s">
        <v>9</v>
      </c>
      <c r="F12" s="20">
        <f>0.0532*(POWER(C10/450,5))*(POWER(C12/1000,3))</f>
        <v>170.2270286626039</v>
      </c>
      <c r="G12" s="18" t="s">
        <v>0</v>
      </c>
      <c r="H12" s="5"/>
      <c r="I12" s="12" t="s">
        <v>17</v>
      </c>
      <c r="J12" s="5"/>
      <c r="K12" s="5"/>
      <c r="L12" s="5"/>
      <c r="M12" s="5"/>
      <c r="N12" s="6"/>
    </row>
    <row r="13" spans="1:14" ht="15">
      <c r="A13" s="5"/>
      <c r="B13" s="14" t="s">
        <v>18</v>
      </c>
      <c r="C13" s="21">
        <f>(75*F12/(2*PI()*C12))*60*9.81</f>
        <v>506.4772787745963</v>
      </c>
      <c r="D13" s="16"/>
      <c r="E13" s="14" t="s">
        <v>19</v>
      </c>
      <c r="F13" s="21">
        <f>(75*F12/(2*PI()*C11))*60*9.81</f>
        <v>177.71132588582327</v>
      </c>
      <c r="G13" s="18" t="s">
        <v>20</v>
      </c>
      <c r="H13" s="5"/>
      <c r="I13" s="12" t="s">
        <v>21</v>
      </c>
      <c r="J13" s="5"/>
      <c r="K13" s="5"/>
      <c r="L13" s="5"/>
      <c r="M13" s="5"/>
      <c r="N13" s="6"/>
    </row>
    <row r="14" spans="1:14" ht="15">
      <c r="A14" s="5"/>
      <c r="B14" s="16"/>
      <c r="C14" s="16"/>
      <c r="D14" s="16"/>
      <c r="E14" s="16"/>
      <c r="F14" s="16"/>
      <c r="G14" s="22"/>
      <c r="H14" s="5"/>
      <c r="I14" s="12" t="s">
        <v>47</v>
      </c>
      <c r="J14" s="5"/>
      <c r="K14" s="5"/>
      <c r="L14" s="5"/>
      <c r="M14" s="5"/>
      <c r="N14" s="6"/>
    </row>
    <row r="15" spans="1:14" ht="15">
      <c r="A15" s="5"/>
      <c r="B15" s="16"/>
      <c r="C15" s="7"/>
      <c r="D15" s="16"/>
      <c r="E15" s="16"/>
      <c r="F15" s="16"/>
      <c r="G15" s="22"/>
      <c r="H15" s="5"/>
      <c r="I15" s="12" t="s">
        <v>48</v>
      </c>
      <c r="J15" s="5"/>
      <c r="K15" s="5"/>
      <c r="L15" s="5"/>
      <c r="M15" s="5"/>
      <c r="N15" s="6"/>
    </row>
    <row r="16" spans="1:14" ht="15">
      <c r="A16" s="5"/>
      <c r="B16" s="16"/>
      <c r="C16" s="16"/>
      <c r="D16" s="16"/>
      <c r="E16" s="16"/>
      <c r="F16" s="16"/>
      <c r="G16" s="22"/>
      <c r="H16" s="5"/>
      <c r="I16" s="12" t="s">
        <v>22</v>
      </c>
      <c r="J16" s="5"/>
      <c r="K16" s="5"/>
      <c r="L16" s="5"/>
      <c r="M16" s="5"/>
      <c r="N16" s="6"/>
    </row>
    <row r="17" spans="1:14" ht="15">
      <c r="A17" s="5"/>
      <c r="B17" s="14" t="s">
        <v>0</v>
      </c>
      <c r="C17" s="15">
        <v>170</v>
      </c>
      <c r="D17" s="16"/>
      <c r="E17" s="14" t="s">
        <v>14</v>
      </c>
      <c r="F17" s="17">
        <f>F19/15</f>
        <v>89.99490132983485</v>
      </c>
      <c r="G17" s="18" t="s">
        <v>3</v>
      </c>
      <c r="H17" s="5"/>
      <c r="I17" s="5" t="s">
        <v>23</v>
      </c>
      <c r="J17" s="5"/>
      <c r="K17" s="5"/>
      <c r="L17" s="5"/>
      <c r="M17" s="5"/>
      <c r="N17" s="6"/>
    </row>
    <row r="18" spans="1:14" ht="15.75" thickBot="1">
      <c r="A18" s="5"/>
      <c r="B18" s="14" t="s">
        <v>2</v>
      </c>
      <c r="C18" s="15">
        <v>6730</v>
      </c>
      <c r="D18" s="16"/>
      <c r="E18" s="14" t="s">
        <v>4</v>
      </c>
      <c r="F18" s="23">
        <f>F11</f>
        <v>2.85</v>
      </c>
      <c r="G18" s="18" t="s">
        <v>6</v>
      </c>
      <c r="H18" s="5"/>
      <c r="I18" s="5" t="s">
        <v>24</v>
      </c>
      <c r="J18" s="5"/>
      <c r="K18" s="5"/>
      <c r="L18" s="5"/>
      <c r="M18" s="5"/>
      <c r="N18" s="6"/>
    </row>
    <row r="19" spans="1:14" ht="15.75" thickBot="1">
      <c r="A19" s="5"/>
      <c r="B19" s="14" t="s">
        <v>5</v>
      </c>
      <c r="C19" s="24">
        <f>C18/F11</f>
        <v>2361.40350877193</v>
      </c>
      <c r="D19" s="16"/>
      <c r="E19" s="14" t="s">
        <v>1</v>
      </c>
      <c r="F19" s="4">
        <f>(C17/(2.88*((C19/1000)^3)))^0.2*1000</f>
        <v>1349.9235199475227</v>
      </c>
      <c r="G19" s="18" t="s">
        <v>7</v>
      </c>
      <c r="H19" s="5"/>
      <c r="I19" s="5" t="s">
        <v>25</v>
      </c>
      <c r="J19" s="5"/>
      <c r="K19" s="5"/>
      <c r="L19" s="5"/>
      <c r="M19" s="5"/>
      <c r="N19" s="6"/>
    </row>
    <row r="20" spans="1:14" ht="15">
      <c r="A20" s="5"/>
      <c r="B20" s="14" t="s">
        <v>18</v>
      </c>
      <c r="C20" s="21">
        <f>(75*C17/(2*PI()*C19))*60*9.81</f>
        <v>505.80179932727907</v>
      </c>
      <c r="D20" s="16"/>
      <c r="E20" s="14" t="s">
        <v>19</v>
      </c>
      <c r="F20" s="21">
        <f>(75*C17/(2*PI()*C18))*60*9.81</f>
        <v>177.47431555343127</v>
      </c>
      <c r="G20" s="18" t="s">
        <v>20</v>
      </c>
      <c r="H20" s="5"/>
      <c r="I20" s="25" t="s">
        <v>26</v>
      </c>
      <c r="J20" s="5"/>
      <c r="K20" s="5"/>
      <c r="L20" s="5"/>
      <c r="M20" s="5"/>
      <c r="N20" s="6"/>
    </row>
    <row r="21" spans="1:14" ht="12">
      <c r="A21" s="5"/>
      <c r="B21" s="5"/>
      <c r="C21" s="5"/>
      <c r="D21" s="5"/>
      <c r="E21" s="5"/>
      <c r="F21" s="5"/>
      <c r="G21" s="5"/>
      <c r="H21" s="5"/>
      <c r="I21" s="5" t="s">
        <v>49</v>
      </c>
      <c r="J21" s="5"/>
      <c r="K21" s="5"/>
      <c r="L21" s="5"/>
      <c r="M21" s="5"/>
      <c r="N21" s="6"/>
    </row>
    <row r="22" spans="1:14" ht="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1:14" ht="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1:14" ht="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sheetProtection password="8226" sheet="1" objects="1" scenarios="1" selectLockedCells="1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C25" sqref="C25"/>
    </sheetView>
  </sheetViews>
  <sheetFormatPr defaultColWidth="8.8515625" defaultRowHeight="12.75"/>
  <sheetData>
    <row r="1" spans="1:17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26" t="s">
        <v>29</v>
      </c>
      <c r="C2" s="27"/>
      <c r="D2" s="2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29" t="s">
        <v>30</v>
      </c>
      <c r="C3" s="30"/>
      <c r="D3" s="3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29" t="s">
        <v>31</v>
      </c>
      <c r="C4" s="30"/>
      <c r="D4" s="3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29" t="s">
        <v>32</v>
      </c>
      <c r="C5" s="30"/>
      <c r="D5" s="3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5"/>
      <c r="B6" s="29" t="s">
        <v>37</v>
      </c>
      <c r="C6" s="30"/>
      <c r="D6" s="3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5"/>
      <c r="B7" s="29" t="s">
        <v>33</v>
      </c>
      <c r="C7" s="30"/>
      <c r="D7" s="3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29" t="s">
        <v>34</v>
      </c>
      <c r="C8" s="30"/>
      <c r="D8" s="3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5"/>
      <c r="B9" s="29" t="s">
        <v>35</v>
      </c>
      <c r="C9" s="30"/>
      <c r="D9" s="3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5"/>
      <c r="B10" s="29" t="s">
        <v>36</v>
      </c>
      <c r="C10" s="30"/>
      <c r="D10" s="3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>
      <c r="A11" s="5"/>
      <c r="B11" s="29" t="s">
        <v>38</v>
      </c>
      <c r="C11" s="30"/>
      <c r="D11" s="3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5"/>
      <c r="B12" s="29" t="s">
        <v>39</v>
      </c>
      <c r="C12" s="30"/>
      <c r="D12" s="3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5"/>
      <c r="B13" s="29" t="s">
        <v>40</v>
      </c>
      <c r="C13" s="30"/>
      <c r="D13" s="3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5"/>
      <c r="B14" s="29" t="s">
        <v>41</v>
      </c>
      <c r="C14" s="30"/>
      <c r="D14" s="3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5"/>
      <c r="B15" s="29" t="s">
        <v>42</v>
      </c>
      <c r="C15" s="30"/>
      <c r="D15" s="3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5"/>
      <c r="B16" s="29" t="s">
        <v>43</v>
      </c>
      <c r="C16" s="30"/>
      <c r="D16" s="3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5"/>
      <c r="B17" s="29" t="s">
        <v>44</v>
      </c>
      <c r="C17" s="30"/>
      <c r="D17" s="3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5"/>
      <c r="B18" s="29" t="s">
        <v>46</v>
      </c>
      <c r="C18" s="30"/>
      <c r="D18" s="3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3.5" thickBot="1">
      <c r="A19" s="5"/>
      <c r="B19" s="32" t="s">
        <v>45</v>
      </c>
      <c r="C19" s="33"/>
      <c r="D19" s="3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3.5" thickBot="1">
      <c r="A21" s="5"/>
      <c r="B21" s="35" t="s">
        <v>27</v>
      </c>
      <c r="C21" s="36" t="s">
        <v>0</v>
      </c>
      <c r="D21" s="37" t="s">
        <v>28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 thickBot="1">
      <c r="A22" s="5"/>
      <c r="B22" s="38"/>
      <c r="C22" s="39"/>
      <c r="D22" s="40" t="e">
        <f>75*C22/(2*PI()*B22)*60*9.81</f>
        <v>#DIV/0!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 thickBot="1">
      <c r="A23" s="5"/>
      <c r="B23" s="41">
        <v>2000</v>
      </c>
      <c r="C23" s="42">
        <v>50</v>
      </c>
      <c r="D23" s="40">
        <f aca="true" t="shared" si="0" ref="D23:D31">75*C23/(2*PI()*B23)*60*9.81</f>
        <v>175.64737406979302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 thickBot="1">
      <c r="A24" s="5"/>
      <c r="B24" s="41">
        <v>3000</v>
      </c>
      <c r="C24" s="42">
        <v>70</v>
      </c>
      <c r="D24" s="40">
        <f t="shared" si="0"/>
        <v>163.93754913180683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 thickBot="1">
      <c r="A25" s="5"/>
      <c r="B25" s="41">
        <v>5500</v>
      </c>
      <c r="C25" s="42">
        <v>120</v>
      </c>
      <c r="D25" s="40">
        <f t="shared" si="0"/>
        <v>153.29225373363755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 thickBot="1">
      <c r="A26" s="5"/>
      <c r="B26" s="41">
        <v>6730</v>
      </c>
      <c r="C26" s="42">
        <v>170</v>
      </c>
      <c r="D26" s="40">
        <f t="shared" si="0"/>
        <v>177.47431555343127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 thickBot="1">
      <c r="A27" s="5"/>
      <c r="B27" s="41">
        <v>7000</v>
      </c>
      <c r="C27" s="42">
        <v>190</v>
      </c>
      <c r="D27" s="40">
        <f t="shared" si="0"/>
        <v>190.7028632757753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 thickBot="1">
      <c r="A28" s="5"/>
      <c r="B28" s="41"/>
      <c r="C28" s="42"/>
      <c r="D28" s="40" t="e">
        <f t="shared" si="0"/>
        <v>#DIV/0!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 thickBot="1">
      <c r="A29" s="5"/>
      <c r="B29" s="41"/>
      <c r="C29" s="42"/>
      <c r="D29" s="40" t="e">
        <f t="shared" si="0"/>
        <v>#DIV/0!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 thickBot="1">
      <c r="A30" s="5"/>
      <c r="B30" s="41"/>
      <c r="C30" s="42"/>
      <c r="D30" s="40" t="e">
        <f t="shared" si="0"/>
        <v>#DIV/0!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 thickBot="1">
      <c r="A31" s="5"/>
      <c r="B31" s="43"/>
      <c r="C31" s="44"/>
      <c r="D31" s="40" t="e">
        <f t="shared" si="0"/>
        <v>#DIV/0!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password="8226" sheet="1" objects="1" scenarios="1" selectLockedCells="1"/>
  <printOptions/>
  <pageMargins left="0.75" right="0.75" top="1" bottom="1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Carlsson</dc:creator>
  <cp:keywords/>
  <dc:description/>
  <cp:lastModifiedBy>Andrew Martin</cp:lastModifiedBy>
  <dcterms:created xsi:type="dcterms:W3CDTF">2007-01-14T08:47:26Z</dcterms:created>
  <dcterms:modified xsi:type="dcterms:W3CDTF">2012-02-19T01:46:33Z</dcterms:modified>
  <cp:category/>
  <cp:version/>
  <cp:contentType/>
  <cp:contentStatus/>
</cp:coreProperties>
</file>